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Z:\F EUROPEA\6. INFORMES\informes\TRANSPARENCIA\2023\contratos\doc a 30 septiembre\"/>
    </mc:Choice>
  </mc:AlternateContent>
  <xr:revisionPtr revIDLastSave="0" documentId="13_ncr:1_{1E00126B-8721-485B-8FC6-1E8A46153749}" xr6:coauthVersionLast="47" xr6:coauthVersionMax="47" xr10:uidLastSave="{00000000-0000-0000-0000-000000000000}"/>
  <bookViews>
    <workbookView xWindow="-120" yWindow="-120" windowWidth="29040" windowHeight="15840" xr2:uid="{00000000-000D-0000-FFFF-FFFF00000000}"/>
  </bookViews>
  <sheets>
    <sheet name="Hoja1" sheetId="1" r:id="rId1"/>
  </sheets>
  <definedNames>
    <definedName name="_xlnm.Print_Area" localSheetId="0">Hoja1!$A$3:$R$35</definedName>
    <definedName name="_xlnm.Print_Titles" localSheetId="0">Hoja1!$3:$3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1" l="1"/>
  <c r="O19" i="1"/>
  <c r="O20" i="1"/>
  <c r="N18" i="1"/>
  <c r="N19" i="1"/>
  <c r="N20" i="1"/>
  <c r="I20" i="1"/>
  <c r="I19" i="1"/>
  <c r="I18" i="1"/>
  <c r="O6" i="1"/>
  <c r="O7" i="1"/>
  <c r="N7" i="1"/>
  <c r="N6" i="1"/>
  <c r="J7" i="1"/>
  <c r="I7" i="1"/>
  <c r="I6" i="1"/>
  <c r="L28" i="1" l="1"/>
  <c r="N28" i="1" s="1"/>
  <c r="N16" i="1"/>
  <c r="N17" i="1"/>
  <c r="N33" i="1"/>
  <c r="I33" i="1"/>
  <c r="N32" i="1"/>
  <c r="I32" i="1"/>
  <c r="L31" i="1"/>
  <c r="N31" i="1" s="1"/>
  <c r="J31" i="1"/>
  <c r="O31" i="1" s="1"/>
  <c r="I31" i="1"/>
  <c r="N30" i="1"/>
  <c r="O30" i="1"/>
  <c r="I30" i="1"/>
  <c r="N29" i="1"/>
  <c r="I29" i="1"/>
  <c r="O28" i="1"/>
  <c r="I28" i="1"/>
  <c r="N27" i="1"/>
  <c r="I27" i="1"/>
  <c r="L26" i="1"/>
  <c r="N26" i="1" s="1"/>
  <c r="O26" i="1"/>
  <c r="I26" i="1"/>
  <c r="L25" i="1"/>
  <c r="N25" i="1" s="1"/>
  <c r="I25" i="1"/>
  <c r="N24" i="1"/>
  <c r="O24" i="1"/>
  <c r="I24" i="1"/>
  <c r="N23" i="1"/>
  <c r="O23" i="1"/>
  <c r="I23" i="1"/>
  <c r="L22" i="1"/>
  <c r="N22" i="1" s="1"/>
  <c r="I22" i="1"/>
  <c r="N21" i="1"/>
  <c r="O21" i="1"/>
  <c r="I21" i="1"/>
  <c r="I17" i="1"/>
  <c r="O16" i="1"/>
  <c r="I16" i="1"/>
  <c r="N15" i="1"/>
  <c r="I15" i="1"/>
  <c r="O14" i="1"/>
  <c r="I14" i="1"/>
  <c r="O13" i="1"/>
  <c r="N13" i="1"/>
  <c r="I13" i="1"/>
  <c r="O12" i="1"/>
  <c r="N12" i="1"/>
  <c r="I12" i="1"/>
  <c r="N11" i="1"/>
  <c r="I11" i="1"/>
  <c r="N10" i="1"/>
  <c r="I10" i="1"/>
  <c r="N9" i="1"/>
  <c r="I9" i="1"/>
  <c r="N8" i="1"/>
  <c r="I8" i="1"/>
  <c r="O5" i="1"/>
  <c r="N5" i="1"/>
  <c r="I5" i="1"/>
  <c r="N4" i="1"/>
  <c r="O4" i="1"/>
  <c r="I4" i="1"/>
  <c r="O29" i="1" l="1"/>
  <c r="O33" i="1"/>
  <c r="O15" i="1"/>
  <c r="O17" i="1"/>
  <c r="O11" i="1"/>
  <c r="O27" i="1"/>
  <c r="O32" i="1"/>
  <c r="O22" i="1"/>
  <c r="O25" i="1"/>
  <c r="N14" i="1"/>
  <c r="O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Karen Lizeth Caicedo Valencia</author>
    <author>Fabiola Marichal</author>
  </authors>
  <commentList>
    <comment ref="L3" authorId="0" shapeId="0" xr:uid="{00000000-0006-0000-0000-000001000000}">
      <text>
        <r>
          <rPr>
            <b/>
            <sz val="9"/>
            <color indexed="81"/>
            <rFont val="Tahoma"/>
            <family val="2"/>
          </rPr>
          <t>Karen Lizeth Caicedo Valencia:</t>
        </r>
        <r>
          <rPr>
            <sz val="9"/>
            <color indexed="81"/>
            <rFont val="Tahoma"/>
            <family val="2"/>
          </rPr>
          <t xml:space="preserve">
En el caso de Lotes PUD el importe ofertado por el licitador </t>
        </r>
      </text>
    </comment>
    <comment ref="L5" authorId="1" shapeId="0" xr:uid="{00000000-0006-0000-0000-000002000000}">
      <text>
        <r>
          <rPr>
            <b/>
            <sz val="9"/>
            <color indexed="81"/>
            <rFont val="Tahoma"/>
            <family val="2"/>
          </rPr>
          <t>Fabiola Marichal:Se adjudicó a precio unitario, ponemos importe final facturado</t>
        </r>
      </text>
    </comment>
    <comment ref="C32" authorId="1" shapeId="0" xr:uid="{00000000-0006-0000-0000-000003000000}">
      <text>
        <r>
          <rPr>
            <b/>
            <sz val="9"/>
            <color indexed="81"/>
            <rFont val="Tahoma"/>
            <family val="2"/>
          </rPr>
          <t>Fabiola Marichal:</t>
        </r>
        <r>
          <rPr>
            <sz val="9"/>
            <color indexed="81"/>
            <rFont val="Tahoma"/>
            <family val="2"/>
          </rPr>
          <t xml:space="preserve">
fecha solicitud oferta inicial</t>
        </r>
      </text>
    </comment>
    <comment ref="C33" authorId="1" shapeId="0" xr:uid="{00000000-0006-0000-0000-000004000000}">
      <text>
        <r>
          <rPr>
            <b/>
            <sz val="9"/>
            <color indexed="81"/>
            <rFont val="Tahoma"/>
            <family val="2"/>
          </rPr>
          <t>Fabiola Marichal:</t>
        </r>
        <r>
          <rPr>
            <sz val="9"/>
            <color indexed="81"/>
            <rFont val="Tahoma"/>
            <family val="2"/>
          </rPr>
          <t xml:space="preserve">
fecha solicitud oferta inicial</t>
        </r>
      </text>
    </comment>
  </commentList>
</comments>
</file>

<file path=xl/sharedStrings.xml><?xml version="1.0" encoding="utf-8"?>
<sst xmlns="http://schemas.openxmlformats.org/spreadsheetml/2006/main" count="257" uniqueCount="114">
  <si>
    <t>Nº Expediente PLACSP</t>
  </si>
  <si>
    <t>Fecha publicación</t>
  </si>
  <si>
    <t>Objeto del contrato</t>
  </si>
  <si>
    <t>Procedimiento de contratación</t>
  </si>
  <si>
    <t>Adjudicado SI/NO</t>
  </si>
  <si>
    <t>Adjudicatario</t>
  </si>
  <si>
    <t>Fecha firma Resolu. Adjudicación</t>
  </si>
  <si>
    <t>Nº días en Adjudicarse</t>
  </si>
  <si>
    <t>Importe licitación</t>
  </si>
  <si>
    <t>Ppto base licitación  con IGIC</t>
  </si>
  <si>
    <t>Importe adjudicación</t>
  </si>
  <si>
    <t>Importe adjudicación con IGIC</t>
  </si>
  <si>
    <t>IGIC</t>
  </si>
  <si>
    <t>Diferencia 
Ppto base - Importe adjudicación</t>
  </si>
  <si>
    <t>Composición de la mesa</t>
  </si>
  <si>
    <t>Convocatorias de las mesas de contratación</t>
  </si>
  <si>
    <t>Forma de designación de la mesa</t>
  </si>
  <si>
    <t>33/2023</t>
  </si>
  <si>
    <t xml:space="preserve">Servicios de diseño, gestión y contratación de publicidad para la promoción y difusión como producto turístico de la edición 2023 del CARNVAL DE SANTA CRUZ DE TENERIFE Y LA CASA DEL CARNAVAL. </t>
  </si>
  <si>
    <t>Abierto simplificado</t>
  </si>
  <si>
    <t>SÍ</t>
  </si>
  <si>
    <t>AS COMUNICACIÓN Y PUBLICIDAD SL</t>
  </si>
  <si>
    <t xml:space="preserve">Presidente Cargo(*): Gerente
Secretaria Cargo(*): Técnico Gestión Financiera
Vocal Técnico Cargo(*): Técnico Área
</t>
  </si>
  <si>
    <t xml:space="preserve">1ª: 20/01/2023
2ª:  09/02/2023
</t>
  </si>
  <si>
    <t>Según se informa en el PCAP</t>
  </si>
  <si>
    <t>47/2023</t>
  </si>
  <si>
    <t xml:space="preserve">Contrato de suministros mediante arrendamiento de estructuras tipo Carpas, Tarimas y Gradas, Mobiliario y Medidas de Seguridad para el evento TECNLÓGICA  2023. 
LOTE 1 </t>
  </si>
  <si>
    <t>Bailando Producciones Artisticas SL</t>
  </si>
  <si>
    <t>1ª: 03/02/2023
2ª:  06/02/2023
3ª: 03/03/2023
4ª: 09/03/2023</t>
  </si>
  <si>
    <t>Alkur Servicios Generales SL</t>
  </si>
  <si>
    <t>Masquecarpas SLU</t>
  </si>
  <si>
    <t xml:space="preserve">Contrato de suministros mediante arrendamiento de estructuras tipo Carpas, Tarimas y Gradas, Mobiliario y Medidas de Seguridad para el evento TECNLÓGICA  2023. 
LOTE 5 </t>
  </si>
  <si>
    <t>Perenquen servicios para el espectaculo SL</t>
  </si>
  <si>
    <t>50/2023</t>
  </si>
  <si>
    <t>Suministros mediante arrendamiento de Estructuras tipo Tarimas, Escenarios y Torres de control de sonido para el evento PLENILUNIO 2023. LOTE 1</t>
  </si>
  <si>
    <t xml:space="preserve">1ª: 09/02/2023
2ª:  01/03/2023
3ª: 02/03/2023
4ª: 07/03/2023
5ª: 08/03/2023 </t>
  </si>
  <si>
    <t xml:space="preserve">Suministros mediante arrendamiento de Estructuras tipo Tarimas, Escenarios y Torres de control de sonido para el evento PLENILUNIO 2023. LOTES 2, 3, 4 </t>
  </si>
  <si>
    <t xml:space="preserve">Bene Lux Canarias SL             </t>
  </si>
  <si>
    <t>51/2023</t>
  </si>
  <si>
    <t>Servicios de instalaciones eléctricas de baja tensión temporales para (ACOMETIDAS )TECNOLÓGICA 2023.</t>
  </si>
  <si>
    <t>1ª: 07/02/2023
2ª:  08/02/2023
3ª: 10/03/2023</t>
  </si>
  <si>
    <t>54/2023</t>
  </si>
  <si>
    <t>Creación y ejecución de un evento de videojuegos, cultura y artistas digitales para TECNOLÓGICA 2023.</t>
  </si>
  <si>
    <t>Abierto</t>
  </si>
  <si>
    <t>Proyecto Foxter SL</t>
  </si>
  <si>
    <t>1ª: 10/01/202
2ª:  04/02/2022
3ª: 08/02/2022</t>
  </si>
  <si>
    <t>56/2023</t>
  </si>
  <si>
    <t>Seguridad privada PLENILUNIO 2023 (Lote 1 PGS)</t>
  </si>
  <si>
    <t>Grupo Torneo Seguridad SL</t>
  </si>
  <si>
    <t>1ª: 27/02/2023
2ª:  16/03/2023
3ª: 17/03/2023</t>
  </si>
  <si>
    <t>Seguridad privada PLENILUNIO 2023 (Lote 2 Bulevar)</t>
  </si>
  <si>
    <t>Vigcan Seguridad SL</t>
  </si>
  <si>
    <t>Seguridad privada PLENILUNIO 2023 (Lote 3  Av.Marítima)</t>
  </si>
  <si>
    <t>Eulen Seguridad SA</t>
  </si>
  <si>
    <t>Seguridad privada PLENILUNIO 2023 (Lote 4 Alameda)</t>
  </si>
  <si>
    <t>Total security management SL</t>
  </si>
  <si>
    <t>57/2023</t>
  </si>
  <si>
    <t>Suministros mediante arrendamiento de estructuras tipo carpa, mobiliario (mesas, sillas, mesones y bancos) y medidas de seguridad (vallas, extintores y kits de emergencia)  PLENILUNIO 2023. LOTE 1</t>
  </si>
  <si>
    <t>1ª: 14/02/2023
2ª:  15/02/2023
3ª: 07/03/2023</t>
  </si>
  <si>
    <t>67/2023</t>
  </si>
  <si>
    <t xml:space="preserve">Servicios de instalaciones eléctricas de baja tensión temporales (ACOMETIDAS )  PLENILUNIO 2023 (4 LOTES) </t>
  </si>
  <si>
    <t>1ª: 15/02/2023
2ª:  16/02/2023
3ª: 09/03/2023</t>
  </si>
  <si>
    <t>69/2023</t>
  </si>
  <si>
    <t>Suministros mediante arrendamiento de Logísticas de Sonido, Iluminación y Proyección, TECNOLÓGICA 2023. (2 LOTES)</t>
  </si>
  <si>
    <t xml:space="preserve">Audiovisuales Alonso &amp; Alonso SL   </t>
  </si>
  <si>
    <t>1ª: 14/02/2023
2ª:  07/03/2023</t>
  </si>
  <si>
    <t>95/2023</t>
  </si>
  <si>
    <t>Servicios de diseño, gestión y contratación de la publicidad para la edición 2023 de Plenilunio Santa Cruz</t>
  </si>
  <si>
    <t xml:space="preserve">Arco Estrategias de Marketing SL   </t>
  </si>
  <si>
    <t>1ª: 14/02/2023
2ª:  16/02/2023
3ª: 07/03/2023
4ª: 13/03/2023</t>
  </si>
  <si>
    <t>121/2023</t>
  </si>
  <si>
    <t>Contrato de patrocinio con motivo del concierto de Sabina 2023_Gira 'Contra todo pronóstico'</t>
  </si>
  <si>
    <t>Negociado sin publicidad</t>
  </si>
  <si>
    <t>New Event Eventos y gestión cultura SL</t>
  </si>
  <si>
    <t>1ª: 02/03/2023
2ª:  07/03/2023
3ª: 08/03/2023
4ª: 09/03/2023</t>
  </si>
  <si>
    <t>130/2023</t>
  </si>
  <si>
    <t>Suministros  mediante arrendamiento de ludotecas infantiles PLENILUNIO 2023</t>
  </si>
  <si>
    <t>Socioeduca SL</t>
  </si>
  <si>
    <t>1ª: 01/03/2023
2ª:  02/03/2023
3ª: 21/03/2023</t>
  </si>
  <si>
    <t>131/2023</t>
  </si>
  <si>
    <t>Suministros mediante arredamiento de logísticas de sonido, iluminación y proyección de los grandes escenarios PLENILUNIO 2023</t>
  </si>
  <si>
    <t>Sonopluss SL</t>
  </si>
  <si>
    <t>133/2023</t>
  </si>
  <si>
    <t>Contrato de patrocinio con motivo de la emisión a nivel nacional del programa de radio  "La Brújula" de Onda Cero Radios</t>
  </si>
  <si>
    <t xml:space="preserve">Uniprex SAU                        </t>
  </si>
  <si>
    <t>1ª: 22/03/2023
2ª:  28/03/2023
3ª: 29/03/2023
4ª: 30/03/2023</t>
  </si>
  <si>
    <t>134/2023</t>
  </si>
  <si>
    <t xml:space="preserve">Baños Químicos PLENILUNIO  2023 (3 lotes) </t>
  </si>
  <si>
    <t>Sanitarios portátiles SL</t>
  </si>
  <si>
    <t>1ª: 06/03/2023
2ª:  23/03/2023</t>
  </si>
  <si>
    <t>144/2023</t>
  </si>
  <si>
    <t>Concierto grupo musical "CAFÉ QUIJANO " PLENILUNIO 2023</t>
  </si>
  <si>
    <t>Basalto Producciones y entretenimiento SL</t>
  </si>
  <si>
    <t>1ª: 09/03/2023
2ª:  10/03/2023
3ª: 20/03/2023
4ª: 23/03/2023</t>
  </si>
  <si>
    <t>145/2023</t>
  </si>
  <si>
    <t>Concierto grupo musical "REVOLVER" PLENILUNIO 2023</t>
  </si>
  <si>
    <t>Canarias Imagina SL</t>
  </si>
  <si>
    <t>1ª: 09/03/2023
2ª:  10/03/2023
3ª: 17/03/2023
4ª: 23/03/2023
5ª: 25/03/2023</t>
  </si>
  <si>
    <t>189/2023</t>
  </si>
  <si>
    <t>Contrato de servicios de asistencia técnica para el desarrollo del  ‘SISTEMA INTEGRAL DE CALIDAD TURÍSTICA ESPAÑOLA EN DESTINOS’ (SICTED) en Santa Cruz de Tenerife</t>
  </si>
  <si>
    <t>2024 SICTED Santa Cruz de Tenerife Calidad en Red UTE</t>
  </si>
  <si>
    <t>1ª: 20/04/2023
2ª:  21/04/2023
3ª: 28/04/2023
4ª: 16/05/2023
5ª: 18/05/2023</t>
  </si>
  <si>
    <t>197/2023</t>
  </si>
  <si>
    <t>CONTRATACIÓN DE RADIO CLUB DE CANARIAS, S.A. PARA LA CELEBRACIÓN EN DIRECTO DEL PROGRAMA DE RADIO NACIONAL DE CADENA DIAL DENOMINADO ‘DIAL TAL CUAL’, ASÍ COMO DE LA INICIATIVA ‘ESCENARIO DIAL TAL CUAL PLENILUNIO’ DESDE SANTA CRUZ DE TENERIFE</t>
  </si>
  <si>
    <t>Radio Club Canarias SA</t>
  </si>
  <si>
    <t>1ª: 22/03/2023
2ª:  28/03/2023
3ª: 29/03/2023</t>
  </si>
  <si>
    <t>207/2023</t>
  </si>
  <si>
    <t>CONTRATO DE PATROCINIO CON NEW EVENT Y GESTION CULTURAL, SL CON MOTIVO DEL CONCIERTO DE LEIVA 2023, DENTRO DE SU GIRA ‘CUANDO TE MUERDES EL LABIO’.</t>
  </si>
  <si>
    <t>1ª: 04/04/2023
2ª:  10/04/2023
3ª: 11/04/2023
4ª: 12/04/2023</t>
  </si>
  <si>
    <t>Contrato de suministros mediante arrendamiento de estructuras tipo Carpas, Tarimas y Gradas, Mobiliario y Medidas de Seguridad para el evento TECNLÓGICA  2023. 
LOTE 2</t>
  </si>
  <si>
    <t xml:space="preserve">Contrato de suministros mediante arrendamiento de estructuras tipo Carpas, Tarimas y Gradas, Mobiliario y Medidas de Seguridad para el evento TECNLÓGICA  2023. 
LOTE 3 Y 4 </t>
  </si>
  <si>
    <t xml:space="preserve">Suministros mediante arrendamiento de estructuras tipo carpa, mobiliario (mesas, sillas, mesones y bancos) y medidas de seguridad (vallas, extintores y kits de emergencia)  PLENILUNIO 2023. LOTES 2,3 </t>
  </si>
  <si>
    <t>Suministros mediante arrendamiento de estructuras tipo carpa, mobiliario (mesas, sillas, mesones y bancos) y medidas de seguridad (vallas, extintores y kits de emergencia)  PLENILUNIO 2023, LOTES 4,5,7,9</t>
  </si>
  <si>
    <t>Suministros mediante arrendamiento de estructuras tipo carpa, mobiliario (mesas, sillas, mesones y bancos) y medidas de seguridad (vallas, extintores y kits de emergencia)  PLENILUNIO 2023 LOTE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</si>
</sst>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C0A]_-;\-* #,##0.00\ [$€-C0A]_-;_-* &quot;-&quot;??\ [$€-C0A]_-;_-@_-"/>
    <numFmt numFmtId="165" formatCode="#,##0.00\ &quot;€&quot;"/>
  </numFmts>
  <fonts count="6" x14ac:knownFonts="1">
    <font>
      <sz val="11"/>
      <color theme="1"/>
      <name val="Calibri"/>
      <family val="2"/>
      <scheme val="minor"/>
    </font>
    <font>
      <sz val="11"/>
      <color theme="1"/>
      <name val="Calibri"/>
      <family val="2"/>
      <scheme val="minor"/>
    </font>
    <font>
      <b/>
      <sz val="11"/>
      <color theme="3" tint="-0.249977111117893"/>
      <name val="Candara"/>
      <family val="2"/>
    </font>
    <font>
      <sz val="10"/>
      <color theme="3" tint="-0.249977111117893"/>
      <name val="Candara"/>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theme="2" tint="-0.499984740745262"/>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theme="2" tint="-0.499984740745262"/>
      </left>
      <right style="thin">
        <color theme="2" tint="-0.499984740745262"/>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164" fontId="3" fillId="3" borderId="1" xfId="0" applyNumberFormat="1" applyFont="1" applyFill="1" applyBorder="1" applyAlignment="1" applyProtection="1">
      <alignment horizontal="center" vertical="center" wrapText="1"/>
      <protection locked="0"/>
    </xf>
    <xf numFmtId="165" fontId="3" fillId="3" borderId="1" xfId="0"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14" fontId="0" fillId="0" borderId="0" xfId="0" applyNumberFormat="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3" borderId="0" xfId="0" applyFill="1"/>
    <xf numFmtId="14" fontId="3" fillId="0" borderId="1" xfId="0" applyNumberFormat="1" applyFont="1" applyBorder="1" applyAlignment="1">
      <alignment horizontal="center" vertical="center" wrapText="1"/>
    </xf>
    <xf numFmtId="0" fontId="3" fillId="3"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vertical="center" wrapText="1"/>
      <protection locked="0"/>
    </xf>
    <xf numFmtId="14" fontId="3" fillId="3" borderId="1" xfId="0" applyNumberFormat="1" applyFont="1" applyFill="1" applyBorder="1" applyAlignment="1" applyProtection="1">
      <alignment horizontal="center" vertical="center" wrapText="1"/>
      <protection locked="0"/>
    </xf>
    <xf numFmtId="2" fontId="3" fillId="3" borderId="1" xfId="0" applyNumberFormat="1" applyFont="1" applyFill="1" applyBorder="1" applyAlignment="1" applyProtection="1">
      <alignment horizontal="center" vertical="center" wrapText="1"/>
      <protection locked="0"/>
    </xf>
    <xf numFmtId="14" fontId="3" fillId="3" borderId="1" xfId="0" applyNumberFormat="1" applyFont="1" applyFill="1" applyBorder="1" applyAlignment="1">
      <alignment horizontal="center" vertical="center" wrapText="1"/>
    </xf>
    <xf numFmtId="0" fontId="3" fillId="0" borderId="1" xfId="0" applyFont="1" applyBorder="1" applyAlignment="1" applyProtection="1">
      <alignment horizontal="left" vertical="center" wrapText="1"/>
      <protection locked="0"/>
    </xf>
    <xf numFmtId="14" fontId="3" fillId="0" borderId="1" xfId="0" applyNumberFormat="1" applyFont="1" applyBorder="1" applyAlignment="1" applyProtection="1">
      <alignment horizontal="center" vertical="center" wrapText="1"/>
      <protection locked="0"/>
    </xf>
    <xf numFmtId="164" fontId="3" fillId="0" borderId="1" xfId="1" applyNumberFormat="1" applyFont="1" applyFill="1" applyBorder="1" applyAlignment="1" applyProtection="1">
      <alignment horizontal="center" vertical="center" wrapText="1"/>
      <protection locked="0"/>
    </xf>
    <xf numFmtId="14" fontId="3" fillId="0" borderId="8" xfId="0" applyNumberFormat="1" applyFont="1" applyBorder="1" applyAlignment="1">
      <alignment horizontal="center" vertical="center" wrapText="1"/>
    </xf>
    <xf numFmtId="0" fontId="3" fillId="3" borderId="8"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center" vertical="center" wrapText="1"/>
      <protection locked="0"/>
    </xf>
    <xf numFmtId="0" fontId="3" fillId="3" borderId="8" xfId="0" applyFont="1" applyFill="1" applyBorder="1" applyAlignment="1" applyProtection="1">
      <alignment vertical="center" wrapText="1"/>
      <protection locked="0"/>
    </xf>
    <xf numFmtId="14" fontId="3" fillId="3" borderId="8" xfId="0" applyNumberFormat="1" applyFont="1" applyFill="1" applyBorder="1" applyAlignment="1" applyProtection="1">
      <alignment horizontal="center" vertical="center" wrapText="1"/>
      <protection locked="0"/>
    </xf>
    <xf numFmtId="2" fontId="3" fillId="3" borderId="8" xfId="0" applyNumberFormat="1" applyFont="1" applyFill="1" applyBorder="1" applyAlignment="1" applyProtection="1">
      <alignment horizontal="center" vertical="center" wrapText="1"/>
      <protection locked="0"/>
    </xf>
    <xf numFmtId="164" fontId="3" fillId="3" borderId="8" xfId="0" applyNumberFormat="1" applyFont="1" applyFill="1" applyBorder="1" applyAlignment="1" applyProtection="1">
      <alignment horizontal="center" vertical="center" wrapText="1"/>
      <protection locked="0"/>
    </xf>
    <xf numFmtId="165" fontId="3" fillId="3" borderId="8" xfId="0" applyNumberFormat="1" applyFont="1" applyFill="1" applyBorder="1" applyAlignment="1" applyProtection="1">
      <alignment horizontal="center" vertical="center" wrapText="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35"/>
  <sheetViews>
    <sheetView tabSelected="1" topLeftCell="A31" zoomScaleNormal="100" zoomScaleSheetLayoutView="100" workbookViewId="0">
      <selection activeCell="B3" sqref="B3"/>
    </sheetView>
  </sheetViews>
  <sheetFormatPr baseColWidth="10" defaultRowHeight="15" x14ac:dyDescent="0.25"/>
  <cols>
    <col min="2" max="2" width="17.140625" customWidth="1"/>
    <col min="3" max="3" width="18.85546875" customWidth="1"/>
    <col min="4" max="4" width="102.42578125" customWidth="1"/>
    <col min="5" max="5" width="30.5703125" customWidth="1"/>
    <col min="6" max="6" width="15.42578125" customWidth="1"/>
    <col min="7" max="7" width="29.5703125" customWidth="1"/>
    <col min="8" max="8" width="23.7109375" customWidth="1"/>
    <col min="9" max="9" width="18" customWidth="1"/>
    <col min="10" max="10" width="15.140625" customWidth="1"/>
    <col min="11" max="11" width="17.28515625" customWidth="1"/>
    <col min="12" max="12" width="17.5703125" customWidth="1"/>
    <col min="13" max="13" width="16.42578125" customWidth="1"/>
    <col min="15" max="15" width="21" customWidth="1"/>
    <col min="16" max="16" width="26.28515625" bestFit="1" customWidth="1"/>
    <col min="17" max="18" width="22.140625" customWidth="1"/>
  </cols>
  <sheetData>
    <row r="2" spans="2:18" ht="15.75" thickBot="1" x14ac:dyDescent="0.3"/>
    <row r="3" spans="2:18" ht="45.75" thickBot="1" x14ac:dyDescent="0.3">
      <c r="B3" s="6" t="s">
        <v>0</v>
      </c>
      <c r="C3" s="7" t="s">
        <v>1</v>
      </c>
      <c r="D3" s="8" t="s">
        <v>2</v>
      </c>
      <c r="E3" s="9" t="s">
        <v>3</v>
      </c>
      <c r="F3" s="9" t="s">
        <v>4</v>
      </c>
      <c r="G3" s="9" t="s">
        <v>5</v>
      </c>
      <c r="H3" s="10" t="s">
        <v>6</v>
      </c>
      <c r="I3" s="10" t="s">
        <v>7</v>
      </c>
      <c r="J3" s="10" t="s">
        <v>8</v>
      </c>
      <c r="K3" s="10" t="s">
        <v>9</v>
      </c>
      <c r="L3" s="10" t="s">
        <v>10</v>
      </c>
      <c r="M3" s="10" t="s">
        <v>11</v>
      </c>
      <c r="N3" s="10" t="s">
        <v>12</v>
      </c>
      <c r="O3" s="10" t="s">
        <v>13</v>
      </c>
      <c r="P3" s="10" t="s">
        <v>14</v>
      </c>
      <c r="Q3" s="10" t="s">
        <v>15</v>
      </c>
      <c r="R3" s="11" t="s">
        <v>16</v>
      </c>
    </row>
    <row r="4" spans="2:18" ht="89.25" x14ac:dyDescent="0.25">
      <c r="B4" s="22" t="s">
        <v>17</v>
      </c>
      <c r="C4" s="22">
        <v>44946</v>
      </c>
      <c r="D4" s="23" t="s">
        <v>18</v>
      </c>
      <c r="E4" s="24" t="s">
        <v>19</v>
      </c>
      <c r="F4" s="25" t="s">
        <v>20</v>
      </c>
      <c r="G4" s="26" t="s">
        <v>21</v>
      </c>
      <c r="H4" s="26">
        <v>44970</v>
      </c>
      <c r="I4" s="27">
        <f t="shared" ref="I4:I33" si="0">DATEDIF(C4,H4,"D")</f>
        <v>24</v>
      </c>
      <c r="J4" s="28">
        <v>65000</v>
      </c>
      <c r="K4" s="28">
        <v>69500</v>
      </c>
      <c r="L4" s="28">
        <v>46460.14</v>
      </c>
      <c r="M4" s="28">
        <v>49712.35</v>
      </c>
      <c r="N4" s="28">
        <f>M4-L4</f>
        <v>3252.2099999999991</v>
      </c>
      <c r="O4" s="28">
        <f t="shared" ref="O4:O33" si="1">K4-M4</f>
        <v>19787.650000000001</v>
      </c>
      <c r="P4" s="29" t="s">
        <v>22</v>
      </c>
      <c r="Q4" s="24" t="s">
        <v>23</v>
      </c>
      <c r="R4" s="24" t="s">
        <v>24</v>
      </c>
    </row>
    <row r="5" spans="2:18" ht="89.25" x14ac:dyDescent="0.25">
      <c r="B5" s="13" t="s">
        <v>25</v>
      </c>
      <c r="C5" s="13">
        <v>44963</v>
      </c>
      <c r="D5" s="14" t="s">
        <v>26</v>
      </c>
      <c r="E5" s="3" t="s">
        <v>19</v>
      </c>
      <c r="F5" s="15" t="s">
        <v>20</v>
      </c>
      <c r="G5" s="16" t="s">
        <v>27</v>
      </c>
      <c r="H5" s="16">
        <v>44998</v>
      </c>
      <c r="I5" s="17">
        <f t="shared" si="0"/>
        <v>35</v>
      </c>
      <c r="J5" s="1">
        <v>3168</v>
      </c>
      <c r="K5" s="1">
        <v>3389.76</v>
      </c>
      <c r="L5" s="1">
        <v>2556</v>
      </c>
      <c r="M5" s="1">
        <v>2734.92</v>
      </c>
      <c r="N5" s="1">
        <f>M5-L5</f>
        <v>178.92000000000007</v>
      </c>
      <c r="O5" s="1">
        <f t="shared" si="1"/>
        <v>654.84000000000015</v>
      </c>
      <c r="P5" s="2" t="s">
        <v>22</v>
      </c>
      <c r="Q5" s="3" t="s">
        <v>28</v>
      </c>
      <c r="R5" s="15" t="s">
        <v>24</v>
      </c>
    </row>
    <row r="6" spans="2:18" ht="89.25" x14ac:dyDescent="0.25">
      <c r="B6" s="13" t="s">
        <v>25</v>
      </c>
      <c r="C6" s="13">
        <v>44963</v>
      </c>
      <c r="D6" s="14" t="s">
        <v>109</v>
      </c>
      <c r="E6" s="3" t="s">
        <v>19</v>
      </c>
      <c r="F6" s="15" t="s">
        <v>20</v>
      </c>
      <c r="G6" s="16" t="s">
        <v>29</v>
      </c>
      <c r="H6" s="16">
        <v>44998</v>
      </c>
      <c r="I6" s="17">
        <f t="shared" si="0"/>
        <v>35</v>
      </c>
      <c r="J6" s="1">
        <v>1200</v>
      </c>
      <c r="K6" s="1">
        <v>1284</v>
      </c>
      <c r="L6" s="1">
        <v>900</v>
      </c>
      <c r="M6" s="1">
        <v>963</v>
      </c>
      <c r="N6" s="1">
        <f>M6-L6</f>
        <v>63</v>
      </c>
      <c r="O6" s="1">
        <f t="shared" si="1"/>
        <v>321</v>
      </c>
      <c r="P6" s="2" t="s">
        <v>22</v>
      </c>
      <c r="Q6" s="3" t="s">
        <v>28</v>
      </c>
      <c r="R6" s="15" t="s">
        <v>24</v>
      </c>
    </row>
    <row r="7" spans="2:18" ht="89.25" x14ac:dyDescent="0.25">
      <c r="B7" s="13" t="s">
        <v>25</v>
      </c>
      <c r="C7" s="13">
        <v>44963</v>
      </c>
      <c r="D7" s="14" t="s">
        <v>110</v>
      </c>
      <c r="E7" s="3" t="s">
        <v>19</v>
      </c>
      <c r="F7" s="15" t="s">
        <v>20</v>
      </c>
      <c r="G7" s="16" t="s">
        <v>30</v>
      </c>
      <c r="H7" s="16">
        <v>44998</v>
      </c>
      <c r="I7" s="17">
        <f t="shared" si="0"/>
        <v>35</v>
      </c>
      <c r="J7" s="1">
        <f>3200+4651</f>
        <v>7851</v>
      </c>
      <c r="K7" s="1">
        <v>8400.57</v>
      </c>
      <c r="L7" s="1">
        <v>2831.44</v>
      </c>
      <c r="M7" s="1">
        <v>3029.6408000000001</v>
      </c>
      <c r="N7" s="1">
        <f>M7-L7</f>
        <v>198.20080000000007</v>
      </c>
      <c r="O7" s="1">
        <f t="shared" si="1"/>
        <v>5370.9291999999996</v>
      </c>
      <c r="P7" s="2" t="s">
        <v>22</v>
      </c>
      <c r="Q7" s="3" t="s">
        <v>28</v>
      </c>
      <c r="R7" s="15" t="s">
        <v>24</v>
      </c>
    </row>
    <row r="8" spans="2:18" ht="89.25" x14ac:dyDescent="0.25">
      <c r="B8" s="13" t="s">
        <v>25</v>
      </c>
      <c r="C8" s="13">
        <v>44963</v>
      </c>
      <c r="D8" s="14" t="s">
        <v>31</v>
      </c>
      <c r="E8" s="3" t="s">
        <v>19</v>
      </c>
      <c r="F8" s="15" t="s">
        <v>20</v>
      </c>
      <c r="G8" s="16" t="s">
        <v>32</v>
      </c>
      <c r="H8" s="16">
        <v>44998</v>
      </c>
      <c r="I8" s="17">
        <f t="shared" si="0"/>
        <v>35</v>
      </c>
      <c r="J8" s="1">
        <v>2220</v>
      </c>
      <c r="K8" s="1">
        <v>2375.4</v>
      </c>
      <c r="L8" s="1">
        <v>1820</v>
      </c>
      <c r="M8" s="1">
        <v>1947.4</v>
      </c>
      <c r="N8" s="1">
        <f t="shared" ref="N8:N9" si="2">M8-L8</f>
        <v>127.40000000000009</v>
      </c>
      <c r="O8" s="1">
        <v>428</v>
      </c>
      <c r="P8" s="2" t="s">
        <v>22</v>
      </c>
      <c r="Q8" s="3" t="s">
        <v>28</v>
      </c>
      <c r="R8" s="15" t="s">
        <v>24</v>
      </c>
    </row>
    <row r="9" spans="2:18" s="12" customFormat="1" ht="89.25" x14ac:dyDescent="0.25">
      <c r="B9" s="18" t="s">
        <v>33</v>
      </c>
      <c r="C9" s="18">
        <v>44966</v>
      </c>
      <c r="D9" s="14" t="s">
        <v>34</v>
      </c>
      <c r="E9" s="3" t="s">
        <v>19</v>
      </c>
      <c r="F9" s="15" t="s">
        <v>20</v>
      </c>
      <c r="G9" s="16" t="s">
        <v>29</v>
      </c>
      <c r="H9" s="16">
        <v>44998</v>
      </c>
      <c r="I9" s="17">
        <f t="shared" si="0"/>
        <v>32</v>
      </c>
      <c r="J9" s="1">
        <v>5460</v>
      </c>
      <c r="K9" s="1">
        <v>5842.2</v>
      </c>
      <c r="L9" s="1">
        <v>4845</v>
      </c>
      <c r="M9" s="1">
        <v>5184.1499999999996</v>
      </c>
      <c r="N9" s="1">
        <f t="shared" si="2"/>
        <v>339.14999999999964</v>
      </c>
      <c r="O9" s="1">
        <v>658.05</v>
      </c>
      <c r="P9" s="2" t="s">
        <v>22</v>
      </c>
      <c r="Q9" s="3" t="s">
        <v>35</v>
      </c>
      <c r="R9" s="15" t="s">
        <v>24</v>
      </c>
    </row>
    <row r="10" spans="2:18" ht="89.25" x14ac:dyDescent="0.25">
      <c r="B10" s="13" t="s">
        <v>33</v>
      </c>
      <c r="C10" s="13">
        <v>44966</v>
      </c>
      <c r="D10" s="19" t="s">
        <v>36</v>
      </c>
      <c r="E10" s="3" t="s">
        <v>19</v>
      </c>
      <c r="F10" s="15" t="s">
        <v>20</v>
      </c>
      <c r="G10" s="20" t="s">
        <v>37</v>
      </c>
      <c r="H10" s="20">
        <v>44998</v>
      </c>
      <c r="I10" s="17">
        <f t="shared" si="0"/>
        <v>32</v>
      </c>
      <c r="J10" s="1">
        <v>31040</v>
      </c>
      <c r="K10" s="4">
        <v>33212.800000000003</v>
      </c>
      <c r="L10" s="4">
        <v>24125</v>
      </c>
      <c r="M10" s="4">
        <v>25813.75</v>
      </c>
      <c r="N10" s="1">
        <f>M10-L10</f>
        <v>1688.75</v>
      </c>
      <c r="O10" s="1">
        <f t="shared" si="1"/>
        <v>7399.0500000000029</v>
      </c>
      <c r="P10" s="2" t="s">
        <v>22</v>
      </c>
      <c r="Q10" s="3" t="s">
        <v>35</v>
      </c>
      <c r="R10" s="15" t="s">
        <v>24</v>
      </c>
    </row>
    <row r="11" spans="2:18" ht="89.25" x14ac:dyDescent="0.25">
      <c r="B11" s="13" t="s">
        <v>38</v>
      </c>
      <c r="C11" s="13">
        <v>44965</v>
      </c>
      <c r="D11" s="19" t="s">
        <v>39</v>
      </c>
      <c r="E11" s="3" t="s">
        <v>19</v>
      </c>
      <c r="F11" s="15" t="s">
        <v>20</v>
      </c>
      <c r="G11" s="20" t="s">
        <v>32</v>
      </c>
      <c r="H11" s="20">
        <v>44995</v>
      </c>
      <c r="I11" s="17">
        <f t="shared" si="0"/>
        <v>30</v>
      </c>
      <c r="J11" s="1">
        <v>20885</v>
      </c>
      <c r="K11" s="4">
        <v>22346.95</v>
      </c>
      <c r="L11" s="4">
        <v>12837</v>
      </c>
      <c r="M11" s="4">
        <v>13735.59</v>
      </c>
      <c r="N11" s="1">
        <f t="shared" ref="N11:N33" si="3">M11-L11</f>
        <v>898.59000000000015</v>
      </c>
      <c r="O11" s="4">
        <f t="shared" si="1"/>
        <v>8611.36</v>
      </c>
      <c r="P11" s="2" t="s">
        <v>22</v>
      </c>
      <c r="Q11" s="3" t="s">
        <v>40</v>
      </c>
      <c r="R11" s="3" t="s">
        <v>24</v>
      </c>
    </row>
    <row r="12" spans="2:18" s="12" customFormat="1" ht="89.25" x14ac:dyDescent="0.25">
      <c r="B12" s="18" t="s">
        <v>41</v>
      </c>
      <c r="C12" s="18">
        <v>44960</v>
      </c>
      <c r="D12" s="14" t="s">
        <v>42</v>
      </c>
      <c r="E12" s="3" t="s">
        <v>43</v>
      </c>
      <c r="F12" s="15" t="s">
        <v>20</v>
      </c>
      <c r="G12" s="16" t="s">
        <v>44</v>
      </c>
      <c r="H12" s="16">
        <v>44992</v>
      </c>
      <c r="I12" s="17">
        <f t="shared" si="0"/>
        <v>32</v>
      </c>
      <c r="J12" s="1">
        <v>40000</v>
      </c>
      <c r="K12" s="1">
        <v>42800</v>
      </c>
      <c r="L12" s="1">
        <v>38500</v>
      </c>
      <c r="M12" s="1">
        <v>41195</v>
      </c>
      <c r="N12" s="1">
        <f t="shared" si="3"/>
        <v>2695</v>
      </c>
      <c r="O12" s="1">
        <f t="shared" si="1"/>
        <v>1605</v>
      </c>
      <c r="P12" s="2" t="s">
        <v>22</v>
      </c>
      <c r="Q12" s="3" t="s">
        <v>45</v>
      </c>
      <c r="R12" s="3" t="s">
        <v>24</v>
      </c>
    </row>
    <row r="13" spans="2:18" s="12" customFormat="1" ht="89.25" x14ac:dyDescent="0.25">
      <c r="B13" s="18" t="s">
        <v>46</v>
      </c>
      <c r="C13" s="18">
        <v>44984</v>
      </c>
      <c r="D13" s="14" t="s">
        <v>47</v>
      </c>
      <c r="E13" s="3" t="s">
        <v>19</v>
      </c>
      <c r="F13" s="15" t="s">
        <v>20</v>
      </c>
      <c r="G13" s="16" t="s">
        <v>48</v>
      </c>
      <c r="H13" s="16">
        <v>45009</v>
      </c>
      <c r="I13" s="17">
        <f t="shared" si="0"/>
        <v>25</v>
      </c>
      <c r="J13" s="1">
        <v>25706</v>
      </c>
      <c r="K13" s="1">
        <v>27505.42</v>
      </c>
      <c r="L13" s="1">
        <v>23229</v>
      </c>
      <c r="M13" s="1">
        <v>24855.03</v>
      </c>
      <c r="N13" s="1">
        <f t="shared" si="3"/>
        <v>1626.0299999999988</v>
      </c>
      <c r="O13" s="1">
        <f t="shared" si="1"/>
        <v>2650.3899999999994</v>
      </c>
      <c r="P13" s="2" t="s">
        <v>22</v>
      </c>
      <c r="Q13" s="3" t="s">
        <v>49</v>
      </c>
      <c r="R13" s="3" t="s">
        <v>24</v>
      </c>
    </row>
    <row r="14" spans="2:18" s="12" customFormat="1" ht="89.25" x14ac:dyDescent="0.25">
      <c r="B14" s="18" t="s">
        <v>46</v>
      </c>
      <c r="C14" s="18">
        <v>44984</v>
      </c>
      <c r="D14" s="14" t="s">
        <v>50</v>
      </c>
      <c r="E14" s="3" t="s">
        <v>19</v>
      </c>
      <c r="F14" s="15" t="s">
        <v>20</v>
      </c>
      <c r="G14" s="16" t="s">
        <v>51</v>
      </c>
      <c r="H14" s="16">
        <v>45009</v>
      </c>
      <c r="I14" s="17">
        <f t="shared" si="0"/>
        <v>25</v>
      </c>
      <c r="J14" s="1">
        <v>20876</v>
      </c>
      <c r="K14" s="1">
        <v>22337.32</v>
      </c>
      <c r="L14" s="1">
        <v>22103.56</v>
      </c>
      <c r="M14" s="1">
        <v>23650.81</v>
      </c>
      <c r="N14" s="1">
        <f t="shared" si="3"/>
        <v>1547.25</v>
      </c>
      <c r="O14" s="1">
        <f t="shared" si="1"/>
        <v>-1313.4900000000016</v>
      </c>
      <c r="P14" s="2" t="s">
        <v>22</v>
      </c>
      <c r="Q14" s="3" t="s">
        <v>49</v>
      </c>
      <c r="R14" s="3" t="s">
        <v>24</v>
      </c>
    </row>
    <row r="15" spans="2:18" s="12" customFormat="1" ht="89.25" x14ac:dyDescent="0.25">
      <c r="B15" s="18" t="s">
        <v>46</v>
      </c>
      <c r="C15" s="18">
        <v>44984</v>
      </c>
      <c r="D15" s="14" t="s">
        <v>52</v>
      </c>
      <c r="E15" s="3" t="s">
        <v>19</v>
      </c>
      <c r="F15" s="15" t="s">
        <v>20</v>
      </c>
      <c r="G15" s="16" t="s">
        <v>53</v>
      </c>
      <c r="H15" s="16">
        <v>45009</v>
      </c>
      <c r="I15" s="17">
        <f t="shared" si="0"/>
        <v>25</v>
      </c>
      <c r="J15" s="1">
        <v>17410</v>
      </c>
      <c r="K15" s="1">
        <v>18628.7</v>
      </c>
      <c r="L15" s="1">
        <v>15899.1</v>
      </c>
      <c r="M15" s="1">
        <v>17012.04</v>
      </c>
      <c r="N15" s="1">
        <f t="shared" si="3"/>
        <v>1112.9400000000005</v>
      </c>
      <c r="O15" s="1">
        <f t="shared" si="1"/>
        <v>1616.6599999999999</v>
      </c>
      <c r="P15" s="2" t="s">
        <v>22</v>
      </c>
      <c r="Q15" s="3" t="s">
        <v>49</v>
      </c>
      <c r="R15" s="3" t="s">
        <v>24</v>
      </c>
    </row>
    <row r="16" spans="2:18" s="12" customFormat="1" ht="89.25" x14ac:dyDescent="0.25">
      <c r="B16" s="18" t="s">
        <v>46</v>
      </c>
      <c r="C16" s="18">
        <v>44984</v>
      </c>
      <c r="D16" s="14" t="s">
        <v>54</v>
      </c>
      <c r="E16" s="3" t="s">
        <v>19</v>
      </c>
      <c r="F16" s="15" t="s">
        <v>20</v>
      </c>
      <c r="G16" s="16" t="s">
        <v>55</v>
      </c>
      <c r="H16" s="16">
        <v>45009</v>
      </c>
      <c r="I16" s="17">
        <f t="shared" si="0"/>
        <v>25</v>
      </c>
      <c r="J16" s="1">
        <v>24472</v>
      </c>
      <c r="K16" s="1">
        <v>26185.040000000001</v>
      </c>
      <c r="L16" s="1">
        <v>24472</v>
      </c>
      <c r="M16" s="1">
        <v>26185.040000000001</v>
      </c>
      <c r="N16" s="1">
        <f>M16-L16</f>
        <v>1713.0400000000009</v>
      </c>
      <c r="O16" s="1">
        <f t="shared" si="1"/>
        <v>0</v>
      </c>
      <c r="P16" s="2" t="s">
        <v>22</v>
      </c>
      <c r="Q16" s="3" t="s">
        <v>49</v>
      </c>
      <c r="R16" s="3" t="s">
        <v>24</v>
      </c>
    </row>
    <row r="17" spans="2:18" s="12" customFormat="1" ht="89.25" x14ac:dyDescent="0.25">
      <c r="B17" s="18" t="s">
        <v>56</v>
      </c>
      <c r="C17" s="18">
        <v>44972</v>
      </c>
      <c r="D17" s="14" t="s">
        <v>57</v>
      </c>
      <c r="E17" s="3" t="s">
        <v>19</v>
      </c>
      <c r="F17" s="15" t="s">
        <v>20</v>
      </c>
      <c r="G17" s="16" t="s">
        <v>30</v>
      </c>
      <c r="H17" s="16">
        <v>44999</v>
      </c>
      <c r="I17" s="17">
        <f t="shared" si="0"/>
        <v>27</v>
      </c>
      <c r="J17" s="1">
        <v>10335</v>
      </c>
      <c r="K17" s="1">
        <v>11058.45</v>
      </c>
      <c r="L17" s="1">
        <v>10965.79</v>
      </c>
      <c r="M17" s="1">
        <v>11733.4</v>
      </c>
      <c r="N17" s="1">
        <f>M17-L17</f>
        <v>767.60999999999876</v>
      </c>
      <c r="O17" s="1">
        <f t="shared" si="1"/>
        <v>-674.94999999999891</v>
      </c>
      <c r="P17" s="2" t="s">
        <v>22</v>
      </c>
      <c r="Q17" s="3" t="s">
        <v>58</v>
      </c>
      <c r="R17" s="15" t="s">
        <v>24</v>
      </c>
    </row>
    <row r="18" spans="2:18" s="12" customFormat="1" ht="89.25" x14ac:dyDescent="0.25">
      <c r="B18" s="18" t="s">
        <v>56</v>
      </c>
      <c r="C18" s="18">
        <v>44972</v>
      </c>
      <c r="D18" s="14" t="s">
        <v>111</v>
      </c>
      <c r="E18" s="3" t="s">
        <v>19</v>
      </c>
      <c r="F18" s="15" t="s">
        <v>20</v>
      </c>
      <c r="G18" s="16" t="s">
        <v>27</v>
      </c>
      <c r="H18" s="16">
        <v>44999</v>
      </c>
      <c r="I18" s="17">
        <f t="shared" si="0"/>
        <v>27</v>
      </c>
      <c r="J18" s="1">
        <v>8296</v>
      </c>
      <c r="K18" s="1">
        <v>8876.7200000000012</v>
      </c>
      <c r="L18" s="1">
        <v>7972</v>
      </c>
      <c r="M18" s="1">
        <v>8530.0400000000009</v>
      </c>
      <c r="N18" s="1">
        <f t="shared" ref="N18:N20" si="4">M18-L18</f>
        <v>558.04000000000087</v>
      </c>
      <c r="O18" s="1">
        <f t="shared" si="1"/>
        <v>346.68000000000029</v>
      </c>
      <c r="P18" s="2" t="s">
        <v>22</v>
      </c>
      <c r="Q18" s="3" t="s">
        <v>58</v>
      </c>
      <c r="R18" s="15" t="s">
        <v>24</v>
      </c>
    </row>
    <row r="19" spans="2:18" s="12" customFormat="1" ht="89.25" x14ac:dyDescent="0.25">
      <c r="B19" s="18" t="s">
        <v>56</v>
      </c>
      <c r="C19" s="18">
        <v>44972</v>
      </c>
      <c r="D19" s="14" t="s">
        <v>112</v>
      </c>
      <c r="E19" s="3" t="s">
        <v>19</v>
      </c>
      <c r="F19" s="15" t="s">
        <v>20</v>
      </c>
      <c r="G19" s="16" t="s">
        <v>29</v>
      </c>
      <c r="H19" s="16">
        <v>44999</v>
      </c>
      <c r="I19" s="17">
        <f t="shared" si="0"/>
        <v>27</v>
      </c>
      <c r="J19" s="1">
        <v>27925</v>
      </c>
      <c r="K19" s="1">
        <v>29879.75</v>
      </c>
      <c r="L19" s="1">
        <v>23774.43</v>
      </c>
      <c r="M19" s="1">
        <v>25438.640100000001</v>
      </c>
      <c r="N19" s="1">
        <f t="shared" si="4"/>
        <v>1664.2101000000002</v>
      </c>
      <c r="O19" s="1">
        <f t="shared" si="1"/>
        <v>4441.1098999999995</v>
      </c>
      <c r="P19" s="2" t="s">
        <v>22</v>
      </c>
      <c r="Q19" s="3" t="s">
        <v>58</v>
      </c>
      <c r="R19" s="15" t="s">
        <v>24</v>
      </c>
    </row>
    <row r="20" spans="2:18" s="12" customFormat="1" ht="89.25" x14ac:dyDescent="0.25">
      <c r="B20" s="18" t="s">
        <v>56</v>
      </c>
      <c r="C20" s="18">
        <v>44972</v>
      </c>
      <c r="D20" s="14" t="s">
        <v>113</v>
      </c>
      <c r="E20" s="3" t="s">
        <v>19</v>
      </c>
      <c r="F20" s="15" t="s">
        <v>20</v>
      </c>
      <c r="G20" s="16" t="s">
        <v>37</v>
      </c>
      <c r="H20" s="16">
        <v>44999</v>
      </c>
      <c r="I20" s="17">
        <f t="shared" si="0"/>
        <v>27</v>
      </c>
      <c r="J20" s="1">
        <v>13239</v>
      </c>
      <c r="K20" s="1">
        <v>14165.730000000001</v>
      </c>
      <c r="L20" s="1">
        <v>12287</v>
      </c>
      <c r="M20" s="1">
        <v>13147.09</v>
      </c>
      <c r="N20" s="1">
        <f t="shared" si="4"/>
        <v>860.09000000000015</v>
      </c>
      <c r="O20" s="1">
        <f t="shared" si="1"/>
        <v>1018.6400000000012</v>
      </c>
      <c r="P20" s="2" t="s">
        <v>22</v>
      </c>
      <c r="Q20" s="3" t="s">
        <v>58</v>
      </c>
      <c r="R20" s="15" t="s">
        <v>24</v>
      </c>
    </row>
    <row r="21" spans="2:18" s="12" customFormat="1" ht="89.25" x14ac:dyDescent="0.25">
      <c r="B21" s="18" t="s">
        <v>59</v>
      </c>
      <c r="C21" s="18">
        <v>44973</v>
      </c>
      <c r="D21" s="14" t="s">
        <v>60</v>
      </c>
      <c r="E21" s="3" t="s">
        <v>19</v>
      </c>
      <c r="F21" s="15" t="s">
        <v>20</v>
      </c>
      <c r="G21" s="16" t="s">
        <v>37</v>
      </c>
      <c r="H21" s="16">
        <v>44999</v>
      </c>
      <c r="I21" s="17">
        <f t="shared" si="0"/>
        <v>26</v>
      </c>
      <c r="J21" s="1">
        <v>95742.1</v>
      </c>
      <c r="K21" s="1">
        <v>102444.05</v>
      </c>
      <c r="L21" s="1">
        <v>86246.1</v>
      </c>
      <c r="M21" s="1">
        <v>92283.33</v>
      </c>
      <c r="N21" s="1">
        <f t="shared" si="3"/>
        <v>6037.2299999999959</v>
      </c>
      <c r="O21" s="1">
        <f>K21-M21</f>
        <v>10160.720000000001</v>
      </c>
      <c r="P21" s="2" t="s">
        <v>22</v>
      </c>
      <c r="Q21" s="3" t="s">
        <v>61</v>
      </c>
      <c r="R21" s="3" t="s">
        <v>24</v>
      </c>
    </row>
    <row r="22" spans="2:18" s="12" customFormat="1" ht="89.25" x14ac:dyDescent="0.25">
      <c r="B22" s="18" t="s">
        <v>62</v>
      </c>
      <c r="C22" s="18">
        <v>44972</v>
      </c>
      <c r="D22" s="14" t="s">
        <v>63</v>
      </c>
      <c r="E22" s="3" t="s">
        <v>19</v>
      </c>
      <c r="F22" s="15" t="s">
        <v>20</v>
      </c>
      <c r="G22" s="16" t="s">
        <v>64</v>
      </c>
      <c r="H22" s="16">
        <v>44992</v>
      </c>
      <c r="I22" s="17">
        <f t="shared" si="0"/>
        <v>20</v>
      </c>
      <c r="J22" s="1">
        <v>26500</v>
      </c>
      <c r="K22" s="1">
        <v>28355</v>
      </c>
      <c r="L22" s="1">
        <f>21301.45+1597.5</f>
        <v>22898.95</v>
      </c>
      <c r="M22" s="1">
        <v>24501.88</v>
      </c>
      <c r="N22" s="1">
        <f t="shared" si="3"/>
        <v>1602.9300000000003</v>
      </c>
      <c r="O22" s="1">
        <f>K22-M22</f>
        <v>3853.119999999999</v>
      </c>
      <c r="P22" s="2" t="s">
        <v>22</v>
      </c>
      <c r="Q22" s="3" t="s">
        <v>65</v>
      </c>
      <c r="R22" s="3" t="s">
        <v>24</v>
      </c>
    </row>
    <row r="23" spans="2:18" s="12" customFormat="1" ht="89.25" x14ac:dyDescent="0.25">
      <c r="B23" s="18" t="s">
        <v>66</v>
      </c>
      <c r="C23" s="18">
        <v>44973</v>
      </c>
      <c r="D23" s="14" t="s">
        <v>67</v>
      </c>
      <c r="E23" s="3" t="s">
        <v>43</v>
      </c>
      <c r="F23" s="15" t="s">
        <v>20</v>
      </c>
      <c r="G23" s="16" t="s">
        <v>68</v>
      </c>
      <c r="H23" s="16">
        <v>44998</v>
      </c>
      <c r="I23" s="17">
        <f t="shared" si="0"/>
        <v>25</v>
      </c>
      <c r="J23" s="1">
        <v>80000</v>
      </c>
      <c r="K23" s="1">
        <v>85600</v>
      </c>
      <c r="L23" s="1">
        <v>73407.600000000006</v>
      </c>
      <c r="M23" s="1">
        <v>78546.13</v>
      </c>
      <c r="N23" s="1">
        <f t="shared" si="3"/>
        <v>5138.5299999999988</v>
      </c>
      <c r="O23" s="1">
        <f t="shared" si="1"/>
        <v>7053.8699999999953</v>
      </c>
      <c r="P23" s="2" t="s">
        <v>22</v>
      </c>
      <c r="Q23" s="3" t="s">
        <v>69</v>
      </c>
      <c r="R23" s="3" t="s">
        <v>24</v>
      </c>
    </row>
    <row r="24" spans="2:18" ht="89.25" x14ac:dyDescent="0.25">
      <c r="B24" s="13" t="s">
        <v>70</v>
      </c>
      <c r="C24" s="13">
        <v>44984</v>
      </c>
      <c r="D24" s="19" t="s">
        <v>71</v>
      </c>
      <c r="E24" s="3" t="s">
        <v>72</v>
      </c>
      <c r="F24" s="15" t="s">
        <v>20</v>
      </c>
      <c r="G24" s="20" t="s">
        <v>73</v>
      </c>
      <c r="H24" s="20">
        <v>44995</v>
      </c>
      <c r="I24" s="17">
        <f t="shared" si="0"/>
        <v>11</v>
      </c>
      <c r="J24" s="4">
        <v>37383.18</v>
      </c>
      <c r="K24" s="4">
        <v>40000</v>
      </c>
      <c r="L24" s="4">
        <v>36448.6</v>
      </c>
      <c r="M24" s="4">
        <v>39000</v>
      </c>
      <c r="N24" s="1">
        <f t="shared" si="3"/>
        <v>2551.4000000000015</v>
      </c>
      <c r="O24" s="4">
        <f t="shared" si="1"/>
        <v>1000</v>
      </c>
      <c r="P24" s="2" t="s">
        <v>22</v>
      </c>
      <c r="Q24" s="3" t="s">
        <v>74</v>
      </c>
      <c r="R24" s="3" t="s">
        <v>24</v>
      </c>
    </row>
    <row r="25" spans="2:18" ht="89.25" x14ac:dyDescent="0.25">
      <c r="B25" s="13" t="s">
        <v>75</v>
      </c>
      <c r="C25" s="13">
        <v>44987</v>
      </c>
      <c r="D25" s="19" t="s">
        <v>76</v>
      </c>
      <c r="E25" s="3" t="s">
        <v>19</v>
      </c>
      <c r="F25" s="15" t="s">
        <v>20</v>
      </c>
      <c r="G25" s="20" t="s">
        <v>77</v>
      </c>
      <c r="H25" s="20">
        <v>45007</v>
      </c>
      <c r="I25" s="17">
        <f t="shared" si="0"/>
        <v>20</v>
      </c>
      <c r="J25" s="4">
        <v>39278</v>
      </c>
      <c r="K25" s="4">
        <v>42027.46</v>
      </c>
      <c r="L25" s="4">
        <f>30796+7302</f>
        <v>38098</v>
      </c>
      <c r="M25" s="4">
        <v>40764.86</v>
      </c>
      <c r="N25" s="1">
        <f t="shared" si="3"/>
        <v>2666.8600000000006</v>
      </c>
      <c r="O25" s="4">
        <f t="shared" si="1"/>
        <v>1262.5999999999985</v>
      </c>
      <c r="P25" s="2" t="s">
        <v>22</v>
      </c>
      <c r="Q25" s="3" t="s">
        <v>78</v>
      </c>
      <c r="R25" s="3" t="s">
        <v>24</v>
      </c>
    </row>
    <row r="26" spans="2:18" ht="89.25" x14ac:dyDescent="0.25">
      <c r="B26" s="13" t="s">
        <v>79</v>
      </c>
      <c r="C26" s="13">
        <v>44987</v>
      </c>
      <c r="D26" s="19" t="s">
        <v>80</v>
      </c>
      <c r="E26" s="3" t="s">
        <v>19</v>
      </c>
      <c r="F26" s="15" t="s">
        <v>20</v>
      </c>
      <c r="G26" s="20" t="s">
        <v>81</v>
      </c>
      <c r="H26" s="20">
        <v>45006</v>
      </c>
      <c r="I26" s="17">
        <f t="shared" si="0"/>
        <v>19</v>
      </c>
      <c r="J26" s="4">
        <v>93000</v>
      </c>
      <c r="K26" s="4">
        <v>99510</v>
      </c>
      <c r="L26" s="4">
        <f>59850+28500</f>
        <v>88350</v>
      </c>
      <c r="M26" s="4">
        <v>94534.5</v>
      </c>
      <c r="N26" s="1">
        <f t="shared" si="3"/>
        <v>6184.5</v>
      </c>
      <c r="O26" s="4">
        <f>K26-M26</f>
        <v>4975.5</v>
      </c>
      <c r="P26" s="2" t="s">
        <v>22</v>
      </c>
      <c r="Q26" s="3" t="s">
        <v>78</v>
      </c>
      <c r="R26" s="3" t="s">
        <v>24</v>
      </c>
    </row>
    <row r="27" spans="2:18" ht="89.25" x14ac:dyDescent="0.25">
      <c r="B27" s="13" t="s">
        <v>82</v>
      </c>
      <c r="C27" s="13">
        <v>44987</v>
      </c>
      <c r="D27" s="19" t="s">
        <v>83</v>
      </c>
      <c r="E27" s="3" t="s">
        <v>72</v>
      </c>
      <c r="F27" s="15" t="s">
        <v>20</v>
      </c>
      <c r="G27" s="20" t="s">
        <v>84</v>
      </c>
      <c r="H27" s="20">
        <v>45014</v>
      </c>
      <c r="I27" s="17">
        <f t="shared" si="0"/>
        <v>27</v>
      </c>
      <c r="J27" s="4">
        <v>34000</v>
      </c>
      <c r="K27" s="4">
        <v>36380</v>
      </c>
      <c r="L27" s="4">
        <v>32000</v>
      </c>
      <c r="M27" s="4">
        <v>34240</v>
      </c>
      <c r="N27" s="1">
        <f t="shared" si="3"/>
        <v>2240</v>
      </c>
      <c r="O27" s="4">
        <f t="shared" si="1"/>
        <v>2140</v>
      </c>
      <c r="P27" s="2" t="s">
        <v>22</v>
      </c>
      <c r="Q27" s="3" t="s">
        <v>85</v>
      </c>
      <c r="R27" s="3" t="s">
        <v>24</v>
      </c>
    </row>
    <row r="28" spans="2:18" ht="89.25" x14ac:dyDescent="0.25">
      <c r="B28" s="13" t="s">
        <v>86</v>
      </c>
      <c r="C28" s="13">
        <v>44991</v>
      </c>
      <c r="D28" s="19" t="s">
        <v>87</v>
      </c>
      <c r="E28" s="3" t="s">
        <v>19</v>
      </c>
      <c r="F28" s="15" t="s">
        <v>20</v>
      </c>
      <c r="G28" s="20" t="s">
        <v>88</v>
      </c>
      <c r="H28" s="20">
        <v>45009</v>
      </c>
      <c r="I28" s="17">
        <f t="shared" si="0"/>
        <v>18</v>
      </c>
      <c r="J28" s="4">
        <v>26900</v>
      </c>
      <c r="K28" s="4">
        <v>28783</v>
      </c>
      <c r="L28" s="4">
        <f>6420+5746+6398</f>
        <v>18564</v>
      </c>
      <c r="M28" s="4">
        <v>19863.48</v>
      </c>
      <c r="N28" s="1">
        <f t="shared" si="3"/>
        <v>1299.4799999999996</v>
      </c>
      <c r="O28" s="4">
        <f t="shared" si="1"/>
        <v>8919.52</v>
      </c>
      <c r="P28" s="2" t="s">
        <v>22</v>
      </c>
      <c r="Q28" s="3" t="s">
        <v>89</v>
      </c>
      <c r="R28" s="3" t="s">
        <v>24</v>
      </c>
    </row>
    <row r="29" spans="2:18" ht="89.25" x14ac:dyDescent="0.25">
      <c r="B29" s="13" t="s">
        <v>90</v>
      </c>
      <c r="C29" s="13">
        <v>44995</v>
      </c>
      <c r="D29" s="19" t="s">
        <v>91</v>
      </c>
      <c r="E29" s="3" t="s">
        <v>72</v>
      </c>
      <c r="F29" s="15" t="s">
        <v>20</v>
      </c>
      <c r="G29" s="20" t="s">
        <v>92</v>
      </c>
      <c r="H29" s="20">
        <v>45013</v>
      </c>
      <c r="I29" s="17">
        <f t="shared" si="0"/>
        <v>18</v>
      </c>
      <c r="J29" s="4">
        <v>34800</v>
      </c>
      <c r="K29" s="4">
        <v>37236</v>
      </c>
      <c r="L29" s="4">
        <v>34400</v>
      </c>
      <c r="M29" s="4">
        <v>36808</v>
      </c>
      <c r="N29" s="1">
        <f t="shared" si="3"/>
        <v>2408</v>
      </c>
      <c r="O29" s="4">
        <f t="shared" si="1"/>
        <v>428</v>
      </c>
      <c r="P29" s="2" t="s">
        <v>22</v>
      </c>
      <c r="Q29" s="3" t="s">
        <v>93</v>
      </c>
      <c r="R29" s="3" t="s">
        <v>24</v>
      </c>
    </row>
    <row r="30" spans="2:18" ht="89.25" x14ac:dyDescent="0.25">
      <c r="B30" s="13" t="s">
        <v>94</v>
      </c>
      <c r="C30" s="13">
        <v>44995</v>
      </c>
      <c r="D30" s="19" t="s">
        <v>95</v>
      </c>
      <c r="E30" s="3" t="s">
        <v>72</v>
      </c>
      <c r="F30" s="15" t="s">
        <v>20</v>
      </c>
      <c r="G30" s="20" t="s">
        <v>96</v>
      </c>
      <c r="H30" s="20">
        <v>45013</v>
      </c>
      <c r="I30" s="17">
        <f t="shared" si="0"/>
        <v>18</v>
      </c>
      <c r="J30" s="4">
        <v>29000</v>
      </c>
      <c r="K30" s="4">
        <v>31030</v>
      </c>
      <c r="L30" s="21">
        <v>28700</v>
      </c>
      <c r="M30" s="4">
        <v>30709</v>
      </c>
      <c r="N30" s="1">
        <f t="shared" si="3"/>
        <v>2009</v>
      </c>
      <c r="O30" s="4">
        <f t="shared" si="1"/>
        <v>321</v>
      </c>
      <c r="P30" s="2" t="s">
        <v>22</v>
      </c>
      <c r="Q30" s="3" t="s">
        <v>97</v>
      </c>
      <c r="R30" s="3" t="s">
        <v>24</v>
      </c>
    </row>
    <row r="31" spans="2:18" ht="89.25" x14ac:dyDescent="0.25">
      <c r="B31" s="13" t="s">
        <v>98</v>
      </c>
      <c r="C31" s="13">
        <v>45037</v>
      </c>
      <c r="D31" s="19" t="s">
        <v>99</v>
      </c>
      <c r="E31" s="3" t="s">
        <v>43</v>
      </c>
      <c r="F31" s="15" t="s">
        <v>20</v>
      </c>
      <c r="G31" s="20" t="s">
        <v>100</v>
      </c>
      <c r="H31" s="20">
        <v>45068</v>
      </c>
      <c r="I31" s="17">
        <f t="shared" si="0"/>
        <v>31</v>
      </c>
      <c r="J31" s="4">
        <f>49000*2</f>
        <v>98000</v>
      </c>
      <c r="K31" s="4">
        <v>104860</v>
      </c>
      <c r="L31" s="4">
        <f>47444*2</f>
        <v>94888</v>
      </c>
      <c r="M31" s="4">
        <v>101530.16</v>
      </c>
      <c r="N31" s="1">
        <f t="shared" si="3"/>
        <v>6642.1600000000035</v>
      </c>
      <c r="O31" s="4">
        <f t="shared" si="1"/>
        <v>3329.8399999999965</v>
      </c>
      <c r="P31" s="2" t="s">
        <v>22</v>
      </c>
      <c r="Q31" s="3" t="s">
        <v>101</v>
      </c>
      <c r="R31" s="3" t="s">
        <v>24</v>
      </c>
    </row>
    <row r="32" spans="2:18" ht="89.25" x14ac:dyDescent="0.25">
      <c r="B32" s="13" t="s">
        <v>102</v>
      </c>
      <c r="C32" s="13">
        <v>45007</v>
      </c>
      <c r="D32" s="19" t="s">
        <v>103</v>
      </c>
      <c r="E32" s="3" t="s">
        <v>72</v>
      </c>
      <c r="F32" s="15" t="s">
        <v>20</v>
      </c>
      <c r="G32" s="20" t="s">
        <v>104</v>
      </c>
      <c r="H32" s="20">
        <v>45014</v>
      </c>
      <c r="I32" s="17">
        <f t="shared" si="0"/>
        <v>7</v>
      </c>
      <c r="J32" s="4">
        <v>45000</v>
      </c>
      <c r="K32" s="4">
        <v>48150</v>
      </c>
      <c r="L32" s="21">
        <v>40000</v>
      </c>
      <c r="M32" s="4">
        <v>42800</v>
      </c>
      <c r="N32" s="1">
        <f t="shared" si="3"/>
        <v>2800</v>
      </c>
      <c r="O32" s="4">
        <f t="shared" si="1"/>
        <v>5350</v>
      </c>
      <c r="P32" s="2" t="s">
        <v>22</v>
      </c>
      <c r="Q32" s="3" t="s">
        <v>105</v>
      </c>
      <c r="R32" s="3" t="s">
        <v>24</v>
      </c>
    </row>
    <row r="33" spans="2:18" ht="89.25" x14ac:dyDescent="0.25">
      <c r="B33" s="13" t="s">
        <v>106</v>
      </c>
      <c r="C33" s="13">
        <v>45020</v>
      </c>
      <c r="D33" s="19" t="s">
        <v>107</v>
      </c>
      <c r="E33" s="3" t="s">
        <v>72</v>
      </c>
      <c r="F33" s="15" t="s">
        <v>20</v>
      </c>
      <c r="G33" s="20" t="s">
        <v>73</v>
      </c>
      <c r="H33" s="20">
        <v>45029</v>
      </c>
      <c r="I33" s="17">
        <f t="shared" si="0"/>
        <v>9</v>
      </c>
      <c r="J33" s="4">
        <v>18691.580000000002</v>
      </c>
      <c r="K33" s="4">
        <v>19999.990000000002</v>
      </c>
      <c r="L33" s="21">
        <v>17757.009999999998</v>
      </c>
      <c r="M33" s="4">
        <v>19000</v>
      </c>
      <c r="N33" s="1">
        <f t="shared" si="3"/>
        <v>1242.9900000000016</v>
      </c>
      <c r="O33" s="4">
        <f t="shared" si="1"/>
        <v>999.9900000000016</v>
      </c>
      <c r="P33" s="2" t="s">
        <v>22</v>
      </c>
      <c r="Q33" s="3" t="s">
        <v>108</v>
      </c>
      <c r="R33" s="3" t="s">
        <v>24</v>
      </c>
    </row>
    <row r="35" spans="2:18" x14ac:dyDescent="0.25">
      <c r="B35" s="5">
        <v>45199</v>
      </c>
    </row>
  </sheetData>
  <printOptions horizontalCentered="1" verticalCentered="1"/>
  <pageMargins left="0.70866141732283472" right="0.9055118110236221" top="0.74803149606299213" bottom="0.74803149606299213" header="0.31496062992125984" footer="0.31496062992125984"/>
  <pageSetup paperSize="9" scale="28" orientation="landscape" r:id="rId1"/>
  <headerFooter>
    <oddHeader>&amp;L&amp;G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Ibaya Pérez Sanz</dc:creator>
  <cp:lastModifiedBy>Ibaya Pérez Sanz</cp:lastModifiedBy>
  <cp:lastPrinted>2023-10-16T12:58:09Z</cp:lastPrinted>
  <dcterms:created xsi:type="dcterms:W3CDTF">2023-10-11T13:46:36Z</dcterms:created>
  <dcterms:modified xsi:type="dcterms:W3CDTF">2023-10-16T12:58:18Z</dcterms:modified>
</cp:coreProperties>
</file>